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<sst xmlns="http://schemas.openxmlformats.org/spreadsheetml/2006/main" count="177" uniqueCount="120">
  <si>
    <t>รายละเอียดการส่งออกและการรับชำระค่าสินค้าจากลูกค้าต่างประเทศ</t>
  </si>
  <si>
    <t>ลำดับที่</t>
  </si>
  <si>
    <t>รายละเอียดการนำส่งสินค้าตามหลักฐานการส่งออก(Department of Customs)</t>
  </si>
  <si>
    <t>รายงานภาษีขาย(Sale Tax)</t>
  </si>
  <si>
    <t>ผลต่าง</t>
  </si>
  <si>
    <t>การรับชำระเงิน(Credit Note)</t>
  </si>
  <si>
    <t>กำไร(ขาดทุน)</t>
  </si>
  <si>
    <t>ว/ด/ป</t>
  </si>
  <si>
    <t>ใบกำกับภาษี</t>
  </si>
  <si>
    <t>เลขที่ใบขน</t>
  </si>
  <si>
    <t>รับชำระอากร</t>
  </si>
  <si>
    <t>จำนวนเงิน (Value)</t>
  </si>
  <si>
    <t>ว/ด/ป,เลขที่</t>
  </si>
  <si>
    <t>จากอัตรา (Baht)</t>
  </si>
  <si>
    <t>(seq.)</t>
  </si>
  <si>
    <t>(dd/mm/yy)</t>
  </si>
  <si>
    <t>invoice</t>
  </si>
  <si>
    <t>(B/L+Air way bill)</t>
  </si>
  <si>
    <t>(Export date)</t>
  </si>
  <si>
    <t>USD.</t>
  </si>
  <si>
    <t>Exchange</t>
  </si>
  <si>
    <t>Baht</t>
  </si>
  <si>
    <t>Value</t>
  </si>
  <si>
    <t>Vat</t>
  </si>
  <si>
    <t>(dd/mm/yy,doc.no.)</t>
  </si>
  <si>
    <t>Net Amt.</t>
  </si>
  <si>
    <t>P/L Exchange</t>
  </si>
  <si>
    <t>ประจำปี 2559</t>
  </si>
  <si>
    <t>ส่งออก</t>
  </si>
  <si>
    <t>FOB</t>
  </si>
  <si>
    <t>20.1.59</t>
  </si>
  <si>
    <t>10.2.59</t>
  </si>
  <si>
    <t>18.1.59</t>
  </si>
  <si>
    <t>SAM16-TH-0118</t>
  </si>
  <si>
    <t>A0181590111244</t>
  </si>
  <si>
    <t>9.2.59</t>
  </si>
  <si>
    <t>12.2.59</t>
  </si>
  <si>
    <t>SAM16-DR-0209-01</t>
  </si>
  <si>
    <t>A0091590210671</t>
  </si>
  <si>
    <t>29.3.59</t>
  </si>
  <si>
    <t>SAM16-DR-0329-01</t>
  </si>
  <si>
    <t>A0051590413862</t>
  </si>
  <si>
    <t>5.4.59</t>
  </si>
  <si>
    <t>8.4.59</t>
  </si>
  <si>
    <t>6.4.59</t>
  </si>
  <si>
    <t>SAM16-TH-0406</t>
  </si>
  <si>
    <t>A007-1-5904-16954</t>
  </si>
  <si>
    <t>7.4.59</t>
  </si>
  <si>
    <t>27.4.59</t>
  </si>
  <si>
    <t>5.5.59</t>
  </si>
  <si>
    <t>6.5.59</t>
  </si>
  <si>
    <t>SAM16-0506-01</t>
  </si>
  <si>
    <t>A006-1-5905-14148</t>
  </si>
  <si>
    <t>23.5.59</t>
  </si>
  <si>
    <t>SAXON2016-05-23</t>
  </si>
  <si>
    <t>A002-1-5906-13952</t>
  </si>
  <si>
    <t>2.6.59</t>
  </si>
  <si>
    <t>3.6.59</t>
  </si>
  <si>
    <t>14.7.59</t>
  </si>
  <si>
    <t>15.7.59</t>
  </si>
  <si>
    <t>SAM16-TH-0714</t>
  </si>
  <si>
    <t>A015-1-5907-12127</t>
  </si>
  <si>
    <t>10.8.59</t>
  </si>
  <si>
    <t>19.7.59</t>
  </si>
  <si>
    <t>11.8.59</t>
  </si>
  <si>
    <t>SAM16-TH-0810</t>
  </si>
  <si>
    <t>A011-1-5908-11777</t>
  </si>
  <si>
    <t>13.8.59</t>
  </si>
  <si>
    <t>30.8.59</t>
  </si>
  <si>
    <t>SAM16-TH-0830-2</t>
  </si>
  <si>
    <t>A009-1-5909-13399</t>
  </si>
  <si>
    <t>9.9.59</t>
  </si>
  <si>
    <t>12.9.59</t>
  </si>
  <si>
    <t>SAXON2016-10-05</t>
  </si>
  <si>
    <t>A007-1-5910-12979</t>
  </si>
  <si>
    <t>07.10.59</t>
  </si>
  <si>
    <t>11.10.59</t>
  </si>
  <si>
    <t>28.10.59</t>
  </si>
  <si>
    <t>11.11.59</t>
  </si>
  <si>
    <t>SAM16-TH-1110-02</t>
  </si>
  <si>
    <t>A011-1-5911-13562</t>
  </si>
  <si>
    <t>15.11.59</t>
  </si>
  <si>
    <t>13.12.59</t>
  </si>
  <si>
    <t>15.12.59</t>
  </si>
  <si>
    <t>24.12.59</t>
  </si>
  <si>
    <t>SAM16-DR-1223-01</t>
  </si>
  <si>
    <t>A024-1-5912-01483</t>
  </si>
  <si>
    <t>13.01.60</t>
  </si>
  <si>
    <t>22.01.59</t>
  </si>
  <si>
    <t>18.02.59</t>
  </si>
  <si>
    <t>08.04.59</t>
  </si>
  <si>
    <t>16.05.59</t>
  </si>
  <si>
    <t>02.08.59</t>
  </si>
  <si>
    <t>01.08.59</t>
  </si>
  <si>
    <t>16.08.59</t>
  </si>
  <si>
    <t>19.04.59</t>
  </si>
  <si>
    <t>10.06.59</t>
  </si>
  <si>
    <t>11.08.59</t>
  </si>
  <si>
    <t>26.08.59</t>
  </si>
  <si>
    <t>28.09.59</t>
  </si>
  <si>
    <t>14.04.59</t>
  </si>
  <si>
    <t>รวม</t>
  </si>
  <si>
    <t>บริษัท .............................................. จำกัด</t>
  </si>
  <si>
    <t>Status 0209</t>
  </si>
  <si>
    <t>Status 0409</t>
  </si>
  <si>
    <t>EXW</t>
  </si>
  <si>
    <t>Delivery note</t>
  </si>
  <si>
    <t>XXX  Co.,Ltd.</t>
  </si>
  <si>
    <t>ณ 31.12.2559</t>
  </si>
  <si>
    <t>ลูกหนี้การค้าคงเหลือ</t>
  </si>
  <si>
    <t>Lot 12</t>
  </si>
  <si>
    <t>Total</t>
  </si>
  <si>
    <t>Rate สรรพากร</t>
  </si>
  <si>
    <t>ขาดทุนจากอัตราแลกเปลี่ยน</t>
  </si>
  <si>
    <t>adj 31.12.59</t>
  </si>
  <si>
    <t>รวมขาดทุนจากอัตราแลกเปลี่ยน</t>
  </si>
  <si>
    <t>เป็นรายการ และตัวเลขสมมติ</t>
  </si>
  <si>
    <t xml:space="preserve">หมายเหตุ </t>
  </si>
  <si>
    <t>ตอนรับเงินจะเพิ่มรายการที่ถูกหักค่าธรรมเนียมธนาคารก็ได้</t>
  </si>
  <si>
    <t>อัตราซื้อถัวเฉลี่ย เงินโอน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</si>
</sst>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0_-;\-* #,##0.0000_-;_-* &quot;-&quot;??_-;_-@_-"/>
    <numFmt numFmtId="181" formatCode="0.00_);\(0.00\)"/>
    <numFmt numFmtId="182" formatCode="#,##0.00;\(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-* #,##0.0000_-;\-* #,##0.0000_-;_-* &quot;-&quot;????_-;_-@_-"/>
    <numFmt numFmtId="188" formatCode="_(* #,##0.00000_);_(* \(#,##0.00000\);_(* &quot;-&quot;??_);_(@_)"/>
    <numFmt numFmtId="189" formatCode="0.0000"/>
    <numFmt numFmtId="190" formatCode="0.0"/>
    <numFmt numFmtId="191" formatCode="0.000"/>
  </numFmts>
  <fonts count="46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75" fontId="4" fillId="0" borderId="0" xfId="42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75" fontId="5" fillId="0" borderId="0" xfId="42" applyFont="1" applyFill="1" applyAlignment="1">
      <alignment/>
    </xf>
    <xf numFmtId="175" fontId="4" fillId="0" borderId="10" xfId="42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75" fontId="3" fillId="0" borderId="13" xfId="42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5" fontId="3" fillId="0" borderId="14" xfId="42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5" fontId="3" fillId="0" borderId="15" xfId="42" applyFont="1" applyFill="1" applyBorder="1" applyAlignment="1">
      <alignment horizontal="center"/>
    </xf>
    <xf numFmtId="175" fontId="3" fillId="0" borderId="16" xfId="42" applyFont="1" applyFill="1" applyBorder="1" applyAlignment="1">
      <alignment horizontal="center"/>
    </xf>
    <xf numFmtId="175" fontId="3" fillId="0" borderId="12" xfId="42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75" fontId="3" fillId="0" borderId="17" xfId="42" applyFont="1" applyFill="1" applyBorder="1" applyAlignment="1">
      <alignment horizontal="center"/>
    </xf>
    <xf numFmtId="175" fontId="3" fillId="0" borderId="11" xfId="42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75" fontId="6" fillId="0" borderId="11" xfId="42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175" fontId="6" fillId="0" borderId="17" xfId="42" applyFont="1" applyFill="1" applyBorder="1" applyAlignment="1">
      <alignment horizontal="center"/>
    </xf>
    <xf numFmtId="186" fontId="6" fillId="0" borderId="17" xfId="42" applyNumberFormat="1" applyFont="1" applyFill="1" applyBorder="1" applyAlignment="1">
      <alignment horizontal="center"/>
    </xf>
    <xf numFmtId="14" fontId="6" fillId="0" borderId="16" xfId="0" applyNumberFormat="1" applyFont="1" applyFill="1" applyBorder="1" applyAlignment="1">
      <alignment horizontal="center"/>
    </xf>
    <xf numFmtId="175" fontId="6" fillId="0" borderId="16" xfId="42" applyFont="1" applyFill="1" applyBorder="1" applyAlignment="1">
      <alignment horizontal="center"/>
    </xf>
    <xf numFmtId="180" fontId="6" fillId="0" borderId="11" xfId="42" applyNumberFormat="1" applyFont="1" applyFill="1" applyBorder="1" applyAlignment="1">
      <alignment horizontal="center"/>
    </xf>
    <xf numFmtId="180" fontId="6" fillId="0" borderId="17" xfId="42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18" xfId="0" applyFont="1" applyFill="1" applyBorder="1" applyAlignment="1">
      <alignment horizontal="center"/>
    </xf>
    <xf numFmtId="175" fontId="3" fillId="0" borderId="18" xfId="42" applyFont="1" applyFill="1" applyBorder="1" applyAlignment="1">
      <alignment horizontal="center"/>
    </xf>
    <xf numFmtId="189" fontId="6" fillId="0" borderId="16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75" fontId="6" fillId="0" borderId="19" xfId="42" applyFont="1" applyFill="1" applyBorder="1" applyAlignment="1">
      <alignment horizontal="center"/>
    </xf>
    <xf numFmtId="186" fontId="6" fillId="0" borderId="11" xfId="42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175" fontId="6" fillId="0" borderId="12" xfId="42" applyFont="1" applyFill="1" applyBorder="1" applyAlignment="1">
      <alignment horizontal="center"/>
    </xf>
    <xf numFmtId="186" fontId="6" fillId="0" borderId="12" xfId="42" applyNumberFormat="1" applyFont="1" applyFill="1" applyBorder="1" applyAlignment="1">
      <alignment horizontal="center"/>
    </xf>
    <xf numFmtId="175" fontId="6" fillId="0" borderId="20" xfId="42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186" fontId="6" fillId="0" borderId="16" xfId="42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75" fontId="3" fillId="0" borderId="22" xfId="42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80" fontId="5" fillId="0" borderId="0" xfId="42" applyNumberFormat="1" applyFont="1" applyFill="1" applyAlignment="1">
      <alignment/>
    </xf>
    <xf numFmtId="175" fontId="3" fillId="0" borderId="23" xfId="42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75" fontId="3" fillId="0" borderId="24" xfId="42" applyFont="1" applyFill="1" applyBorder="1" applyAlignment="1">
      <alignment horizontal="center"/>
    </xf>
    <xf numFmtId="180" fontId="3" fillId="0" borderId="22" xfId="42" applyNumberFormat="1" applyFont="1" applyFill="1" applyBorder="1" applyAlignment="1">
      <alignment horizontal="center"/>
    </xf>
    <xf numFmtId="186" fontId="3" fillId="0" borderId="22" xfId="42" applyNumberFormat="1" applyFont="1" applyFill="1" applyBorder="1" applyAlignment="1">
      <alignment horizontal="center"/>
    </xf>
    <xf numFmtId="180" fontId="6" fillId="0" borderId="12" xfId="42" applyNumberFormat="1" applyFont="1" applyFill="1" applyBorder="1" applyAlignment="1">
      <alignment horizontal="center"/>
    </xf>
    <xf numFmtId="186" fontId="5" fillId="0" borderId="0" xfId="42" applyNumberFormat="1" applyFont="1" applyFill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75" fontId="3" fillId="0" borderId="27" xfId="42" applyFont="1" applyFill="1" applyBorder="1" applyAlignment="1">
      <alignment/>
    </xf>
    <xf numFmtId="180" fontId="3" fillId="0" borderId="25" xfId="42" applyNumberFormat="1" applyFont="1" applyFill="1" applyBorder="1" applyAlignment="1">
      <alignment/>
    </xf>
    <xf numFmtId="175" fontId="3" fillId="0" borderId="25" xfId="42" applyFont="1" applyFill="1" applyBorder="1" applyAlignment="1">
      <alignment/>
    </xf>
    <xf numFmtId="175" fontId="3" fillId="0" borderId="26" xfId="42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175" fontId="6" fillId="0" borderId="18" xfId="42" applyFont="1" applyFill="1" applyBorder="1" applyAlignment="1">
      <alignment horizontal="center"/>
    </xf>
    <xf numFmtId="186" fontId="6" fillId="0" borderId="18" xfId="42" applyNumberFormat="1" applyFont="1" applyFill="1" applyBorder="1" applyAlignment="1">
      <alignment horizontal="center"/>
    </xf>
    <xf numFmtId="180" fontId="6" fillId="0" borderId="18" xfId="42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75" fontId="3" fillId="0" borderId="25" xfId="42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75" fontId="3" fillId="0" borderId="23" xfId="42" applyFont="1" applyFill="1" applyBorder="1" applyAlignment="1">
      <alignment horizontal="center"/>
    </xf>
    <xf numFmtId="175" fontId="3" fillId="0" borderId="29" xfId="42" applyFont="1" applyFill="1" applyBorder="1" applyAlignment="1">
      <alignment horizontal="center"/>
    </xf>
    <xf numFmtId="175" fontId="3" fillId="0" borderId="28" xfId="42" applyFont="1" applyFill="1" applyBorder="1" applyAlignment="1">
      <alignment horizontal="center"/>
    </xf>
    <xf numFmtId="175" fontId="3" fillId="0" borderId="30" xfId="42" applyFont="1" applyFill="1" applyBorder="1" applyAlignment="1">
      <alignment horizontal="center"/>
    </xf>
    <xf numFmtId="175" fontId="3" fillId="0" borderId="24" xfId="42" applyFont="1" applyFill="1" applyBorder="1" applyAlignment="1">
      <alignment horizontal="center"/>
    </xf>
    <xf numFmtId="175" fontId="6" fillId="0" borderId="17" xfId="42" applyFont="1" applyFill="1" applyBorder="1" applyAlignment="1">
      <alignment/>
    </xf>
    <xf numFmtId="175" fontId="6" fillId="0" borderId="12" xfId="42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5" fontId="6" fillId="0" borderId="18" xfId="42" applyFont="1" applyFill="1" applyBorder="1" applyAlignment="1">
      <alignment/>
    </xf>
    <xf numFmtId="175" fontId="5" fillId="0" borderId="0" xfId="42" applyFont="1" applyFill="1" applyAlignment="1">
      <alignment horizontal="left"/>
    </xf>
    <xf numFmtId="175" fontId="5" fillId="0" borderId="0" xfId="42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5" fontId="6" fillId="33" borderId="16" xfId="42" applyFont="1" applyFill="1" applyBorder="1" applyAlignment="1">
      <alignment horizontal="center"/>
    </xf>
    <xf numFmtId="189" fontId="6" fillId="33" borderId="16" xfId="0" applyNumberFormat="1" applyFont="1" applyFill="1" applyBorder="1" applyAlignment="1">
      <alignment/>
    </xf>
    <xf numFmtId="0" fontId="26" fillId="33" borderId="31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horizontal="center" vertical="center"/>
    </xf>
    <xf numFmtId="0" fontId="26" fillId="33" borderId="35" xfId="0" applyFont="1" applyFill="1" applyBorder="1" applyAlignment="1">
      <alignment horizontal="center" vertical="center"/>
    </xf>
    <xf numFmtId="0" fontId="26" fillId="33" borderId="36" xfId="0" applyFont="1" applyFill="1" applyBorder="1" applyAlignment="1">
      <alignment horizontal="center" vertical="center"/>
    </xf>
    <xf numFmtId="175" fontId="5" fillId="0" borderId="0" xfId="42" applyFont="1" applyFill="1" applyBorder="1" applyAlignment="1">
      <alignment horizontal="center"/>
    </xf>
    <xf numFmtId="175" fontId="2" fillId="0" borderId="0" xfId="42" applyFont="1" applyFill="1" applyAlignment="1">
      <alignment/>
    </xf>
    <xf numFmtId="186" fontId="2" fillId="0" borderId="0" xfId="42" applyNumberFormat="1" applyFont="1" applyFill="1" applyAlignment="1">
      <alignment/>
    </xf>
    <xf numFmtId="175" fontId="1" fillId="0" borderId="0" xfId="42" applyFont="1" applyFill="1" applyAlignment="1">
      <alignment/>
    </xf>
    <xf numFmtId="175" fontId="4" fillId="0" borderId="10" xfId="42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58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J4" sqref="J4:K4"/>
    </sheetView>
  </sheetViews>
  <sheetFormatPr defaultColWidth="9.140625" defaultRowHeight="12.75"/>
  <cols>
    <col min="1" max="1" width="5.140625" style="2" customWidth="1"/>
    <col min="2" max="2" width="8.8515625" style="3" customWidth="1"/>
    <col min="3" max="3" width="17.00390625" style="4" customWidth="1"/>
    <col min="4" max="4" width="16.421875" style="3" customWidth="1"/>
    <col min="5" max="5" width="9.7109375" style="3" customWidth="1"/>
    <col min="6" max="6" width="8.8515625" style="3" customWidth="1"/>
    <col min="7" max="7" width="11.00390625" style="5" bestFit="1" customWidth="1"/>
    <col min="8" max="8" width="12.7109375" style="45" bestFit="1" customWidth="1"/>
    <col min="9" max="9" width="13.421875" style="5" bestFit="1" customWidth="1"/>
    <col min="10" max="10" width="12.421875" style="5" bestFit="1" customWidth="1"/>
    <col min="11" max="11" width="5.28125" style="5" bestFit="1" customWidth="1"/>
    <col min="12" max="12" width="0.42578125" style="5" customWidth="1"/>
    <col min="13" max="13" width="16.7109375" style="3" bestFit="1" customWidth="1"/>
    <col min="14" max="14" width="9.421875" style="5" bestFit="1" customWidth="1"/>
    <col min="15" max="15" width="8.7109375" style="52" customWidth="1"/>
    <col min="16" max="16" width="11.57421875" style="5" bestFit="1" customWidth="1"/>
    <col min="17" max="18" width="14.28125" style="1" customWidth="1"/>
    <col min="19" max="19" width="9.7109375" style="3" customWidth="1"/>
    <col min="20" max="20" width="9.00390625" style="3" bestFit="1" customWidth="1"/>
    <col min="21" max="21" width="9.140625" style="3" customWidth="1"/>
    <col min="22" max="22" width="16.140625" style="3" customWidth="1"/>
    <col min="23" max="23" width="13.8515625" style="3" customWidth="1"/>
    <col min="24" max="24" width="13.7109375" style="3" customWidth="1"/>
    <col min="25" max="25" width="13.8515625" style="3" customWidth="1"/>
    <col min="26" max="16384" width="9.140625" style="3" customWidth="1"/>
  </cols>
  <sheetData>
    <row r="1" spans="1:18" ht="21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2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21">
      <c r="A3" s="69" t="s">
        <v>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s="43" customFormat="1" ht="21">
      <c r="A4" s="10" t="s">
        <v>1</v>
      </c>
      <c r="B4" s="70" t="s">
        <v>2</v>
      </c>
      <c r="C4" s="71"/>
      <c r="D4" s="71"/>
      <c r="E4" s="71"/>
      <c r="F4" s="71"/>
      <c r="G4" s="71"/>
      <c r="H4" s="71"/>
      <c r="I4" s="72"/>
      <c r="J4" s="73" t="s">
        <v>3</v>
      </c>
      <c r="K4" s="74"/>
      <c r="L4" s="42"/>
      <c r="M4" s="70" t="s">
        <v>5</v>
      </c>
      <c r="N4" s="71"/>
      <c r="O4" s="71"/>
      <c r="P4" s="71"/>
      <c r="Q4" s="72"/>
      <c r="R4" s="9" t="s">
        <v>6</v>
      </c>
    </row>
    <row r="5" spans="1:18" s="43" customFormat="1" ht="21">
      <c r="A5" s="47"/>
      <c r="B5" s="10" t="s">
        <v>7</v>
      </c>
      <c r="C5" s="10" t="s">
        <v>8</v>
      </c>
      <c r="D5" s="10" t="s">
        <v>9</v>
      </c>
      <c r="E5" s="10" t="s">
        <v>10</v>
      </c>
      <c r="F5" s="10" t="s">
        <v>7</v>
      </c>
      <c r="G5" s="73" t="s">
        <v>11</v>
      </c>
      <c r="H5" s="75"/>
      <c r="I5" s="74"/>
      <c r="J5" s="76" t="s">
        <v>11</v>
      </c>
      <c r="K5" s="77"/>
      <c r="L5" s="48"/>
      <c r="M5" s="10" t="s">
        <v>12</v>
      </c>
      <c r="N5" s="73" t="s">
        <v>11</v>
      </c>
      <c r="O5" s="75"/>
      <c r="P5" s="75"/>
      <c r="Q5" s="75"/>
      <c r="R5" s="11" t="s">
        <v>13</v>
      </c>
    </row>
    <row r="6" spans="1:18" s="43" customFormat="1" ht="21">
      <c r="A6" s="12" t="s">
        <v>14</v>
      </c>
      <c r="B6" s="12" t="s">
        <v>15</v>
      </c>
      <c r="C6" s="12" t="s">
        <v>16</v>
      </c>
      <c r="D6" s="12" t="s">
        <v>17</v>
      </c>
      <c r="E6" s="12" t="s">
        <v>18</v>
      </c>
      <c r="F6" s="12" t="s">
        <v>28</v>
      </c>
      <c r="G6" s="42" t="s">
        <v>19</v>
      </c>
      <c r="H6" s="49" t="s">
        <v>20</v>
      </c>
      <c r="I6" s="42" t="s">
        <v>21</v>
      </c>
      <c r="J6" s="42" t="s">
        <v>22</v>
      </c>
      <c r="K6" s="42" t="s">
        <v>23</v>
      </c>
      <c r="L6" s="13"/>
      <c r="M6" s="12" t="s">
        <v>24</v>
      </c>
      <c r="N6" s="42" t="s">
        <v>19</v>
      </c>
      <c r="O6" s="50" t="s">
        <v>20</v>
      </c>
      <c r="P6" s="42" t="s">
        <v>21</v>
      </c>
      <c r="Q6" s="46" t="s">
        <v>25</v>
      </c>
      <c r="R6" s="13" t="s">
        <v>26</v>
      </c>
    </row>
    <row r="7" spans="1:25" s="2" customFormat="1" ht="21">
      <c r="A7" s="7">
        <v>1</v>
      </c>
      <c r="B7" s="32" t="s">
        <v>32</v>
      </c>
      <c r="C7" s="32" t="s">
        <v>33</v>
      </c>
      <c r="D7" s="7" t="s">
        <v>34</v>
      </c>
      <c r="E7" s="7" t="s">
        <v>32</v>
      </c>
      <c r="F7" s="7" t="s">
        <v>30</v>
      </c>
      <c r="G7" s="20">
        <v>53630</v>
      </c>
      <c r="H7" s="26">
        <v>33.2251</v>
      </c>
      <c r="I7" s="25">
        <v>1781864.43</v>
      </c>
      <c r="J7" s="20"/>
      <c r="K7" s="20">
        <v>0</v>
      </c>
      <c r="L7" s="33"/>
      <c r="M7" s="32" t="s">
        <v>88</v>
      </c>
      <c r="N7" s="20">
        <v>53630</v>
      </c>
      <c r="O7" s="34">
        <v>34.0798</v>
      </c>
      <c r="P7" s="20">
        <f>+N7*O7</f>
        <v>1827699.6739999999</v>
      </c>
      <c r="Q7" s="20">
        <f>+P7</f>
        <v>1827699.6739999999</v>
      </c>
      <c r="R7" s="18">
        <f>+Q7-I7</f>
        <v>45835.24399999995</v>
      </c>
      <c r="S7" s="43"/>
      <c r="T7" s="43"/>
      <c r="U7" s="43"/>
      <c r="V7" s="43"/>
      <c r="W7" s="43"/>
      <c r="X7" s="43"/>
      <c r="Y7" s="43"/>
    </row>
    <row r="8" spans="1:25" s="2" customFormat="1" ht="21">
      <c r="A8" s="7"/>
      <c r="B8" s="32"/>
      <c r="C8" s="32" t="s">
        <v>107</v>
      </c>
      <c r="D8" s="7"/>
      <c r="E8" s="7"/>
      <c r="F8" s="7" t="s">
        <v>104</v>
      </c>
      <c r="G8" s="36" t="s">
        <v>29</v>
      </c>
      <c r="H8" s="26"/>
      <c r="I8" s="20"/>
      <c r="J8" s="20"/>
      <c r="K8" s="20"/>
      <c r="L8" s="33"/>
      <c r="M8" s="35"/>
      <c r="N8" s="36"/>
      <c r="O8" s="37"/>
      <c r="P8" s="36"/>
      <c r="Q8" s="36"/>
      <c r="R8" s="15">
        <f>+I8-Q8</f>
        <v>0</v>
      </c>
      <c r="S8" s="43"/>
      <c r="T8" s="43"/>
      <c r="U8" s="43"/>
      <c r="V8" s="43"/>
      <c r="W8" s="43"/>
      <c r="X8" s="43"/>
      <c r="Y8" s="43"/>
    </row>
    <row r="9" spans="1:25" s="2" customFormat="1" ht="21">
      <c r="A9" s="16"/>
      <c r="B9" s="21"/>
      <c r="C9" s="21"/>
      <c r="D9" s="16"/>
      <c r="E9" s="16" t="s">
        <v>103</v>
      </c>
      <c r="F9" s="16"/>
      <c r="G9" s="22"/>
      <c r="H9" s="27">
        <v>33.2121</v>
      </c>
      <c r="I9" s="17"/>
      <c r="J9" s="22">
        <f>+G7*+H9</f>
        <v>1781164.923</v>
      </c>
      <c r="K9" s="22">
        <v>0</v>
      </c>
      <c r="L9" s="38"/>
      <c r="M9" s="21"/>
      <c r="N9" s="22"/>
      <c r="O9" s="23"/>
      <c r="P9" s="22"/>
      <c r="Q9" s="22"/>
      <c r="R9" s="17">
        <f>+I9-Q9</f>
        <v>0</v>
      </c>
      <c r="S9" s="43"/>
      <c r="T9" s="43"/>
      <c r="U9" s="43"/>
      <c r="V9" s="43"/>
      <c r="W9" s="43"/>
      <c r="X9" s="43"/>
      <c r="Y9" s="43"/>
    </row>
    <row r="10" spans="1:25" s="2" customFormat="1" ht="21">
      <c r="A10" s="7">
        <v>2</v>
      </c>
      <c r="B10" s="32" t="s">
        <v>31</v>
      </c>
      <c r="C10" s="32" t="s">
        <v>37</v>
      </c>
      <c r="D10" s="19" t="s">
        <v>38</v>
      </c>
      <c r="E10" s="7" t="s">
        <v>35</v>
      </c>
      <c r="F10" s="7" t="s">
        <v>36</v>
      </c>
      <c r="G10" s="20">
        <v>30255</v>
      </c>
      <c r="H10" s="26">
        <v>35.311</v>
      </c>
      <c r="I10" s="25">
        <f>ROUND(+G10*+H10,2)</f>
        <v>1068334.31</v>
      </c>
      <c r="J10" s="20"/>
      <c r="K10" s="20">
        <v>0</v>
      </c>
      <c r="L10" s="33"/>
      <c r="M10" s="32" t="s">
        <v>89</v>
      </c>
      <c r="N10" s="20">
        <v>30255</v>
      </c>
      <c r="O10" s="34">
        <v>35.4864</v>
      </c>
      <c r="P10" s="20">
        <f>+N10*O10</f>
        <v>1073641.0320000001</v>
      </c>
      <c r="Q10" s="20">
        <f>+P10</f>
        <v>1073641.0320000001</v>
      </c>
      <c r="R10" s="18">
        <f>+Q10-I10</f>
        <v>5306.722000000067</v>
      </c>
      <c r="S10" s="43"/>
      <c r="T10" s="43"/>
      <c r="U10" s="43"/>
      <c r="V10" s="43"/>
      <c r="W10" s="43"/>
      <c r="X10" s="43"/>
      <c r="Y10" s="43"/>
    </row>
    <row r="11" spans="1:25" s="2" customFormat="1" ht="21">
      <c r="A11" s="7"/>
      <c r="B11" s="32"/>
      <c r="C11" s="32" t="s">
        <v>107</v>
      </c>
      <c r="D11" s="7"/>
      <c r="E11" s="7"/>
      <c r="F11" s="7" t="s">
        <v>104</v>
      </c>
      <c r="G11" s="20" t="s">
        <v>29</v>
      </c>
      <c r="H11" s="26"/>
      <c r="I11" s="20"/>
      <c r="J11" s="20"/>
      <c r="K11" s="20"/>
      <c r="L11" s="33"/>
      <c r="M11" s="35"/>
      <c r="N11" s="36"/>
      <c r="O11" s="37"/>
      <c r="P11" s="36"/>
      <c r="Q11" s="36"/>
      <c r="R11" s="15">
        <f>+I11-Q11</f>
        <v>0</v>
      </c>
      <c r="S11" s="43"/>
      <c r="T11" s="43"/>
      <c r="U11" s="43"/>
      <c r="V11" s="43"/>
      <c r="W11" s="43"/>
      <c r="X11" s="43"/>
      <c r="Y11" s="43"/>
    </row>
    <row r="12" spans="1:25" s="2" customFormat="1" ht="21">
      <c r="A12" s="16"/>
      <c r="B12" s="21"/>
      <c r="C12" s="21"/>
      <c r="D12" s="16"/>
      <c r="E12" s="16" t="s">
        <v>103</v>
      </c>
      <c r="F12" s="16"/>
      <c r="G12" s="22"/>
      <c r="H12" s="27">
        <v>35.2829</v>
      </c>
      <c r="I12" s="22"/>
      <c r="J12" s="22">
        <f>+G10*+H12</f>
        <v>1067484.1395</v>
      </c>
      <c r="K12" s="22">
        <v>0</v>
      </c>
      <c r="L12" s="38"/>
      <c r="M12" s="21"/>
      <c r="N12" s="22"/>
      <c r="O12" s="23"/>
      <c r="P12" s="22"/>
      <c r="Q12" s="22"/>
      <c r="R12" s="17">
        <f>+I12-Q12</f>
        <v>0</v>
      </c>
      <c r="S12" s="43"/>
      <c r="T12" s="43"/>
      <c r="U12" s="43"/>
      <c r="V12" s="43"/>
      <c r="W12" s="43"/>
      <c r="X12" s="43"/>
      <c r="Y12" s="43"/>
    </row>
    <row r="13" spans="1:25" s="2" customFormat="1" ht="21">
      <c r="A13" s="19">
        <v>3</v>
      </c>
      <c r="B13" s="39" t="s">
        <v>39</v>
      </c>
      <c r="C13" s="39" t="s">
        <v>40</v>
      </c>
      <c r="D13" s="19" t="s">
        <v>41</v>
      </c>
      <c r="E13" s="19" t="s">
        <v>42</v>
      </c>
      <c r="F13" s="19" t="s">
        <v>43</v>
      </c>
      <c r="G13" s="25">
        <v>28040</v>
      </c>
      <c r="H13" s="31">
        <v>35.1698</v>
      </c>
      <c r="I13" s="25">
        <f>+G13*H13</f>
        <v>986161.192</v>
      </c>
      <c r="J13" s="25"/>
      <c r="K13" s="25"/>
      <c r="L13" s="25"/>
      <c r="M13" s="39" t="s">
        <v>90</v>
      </c>
      <c r="N13" s="25">
        <f>9978.5-6848.69</f>
        <v>3129.8100000000004</v>
      </c>
      <c r="O13" s="40">
        <v>35.0329</v>
      </c>
      <c r="P13" s="25">
        <f>+N13*O13</f>
        <v>109646.320749</v>
      </c>
      <c r="Q13" s="25">
        <f>SUM(P13:P14)</f>
        <v>370096.681749</v>
      </c>
      <c r="R13" s="18">
        <f>+Q13-I13</f>
        <v>-616064.510251</v>
      </c>
      <c r="S13" s="43"/>
      <c r="T13" s="43"/>
      <c r="U13" s="43"/>
      <c r="V13" s="43"/>
      <c r="W13" s="43"/>
      <c r="X13" s="43"/>
      <c r="Y13" s="43"/>
    </row>
    <row r="14" spans="1:25" s="2" customFormat="1" ht="21">
      <c r="A14" s="8"/>
      <c r="B14" s="35"/>
      <c r="C14" s="32" t="s">
        <v>107</v>
      </c>
      <c r="D14" s="8"/>
      <c r="E14" s="8"/>
      <c r="F14" s="8" t="s">
        <v>104</v>
      </c>
      <c r="G14" s="36" t="s">
        <v>29</v>
      </c>
      <c r="H14" s="51"/>
      <c r="I14" s="8"/>
      <c r="J14" s="79"/>
      <c r="K14" s="36"/>
      <c r="L14" s="36"/>
      <c r="M14" s="35" t="s">
        <v>95</v>
      </c>
      <c r="N14" s="36">
        <v>7464.9</v>
      </c>
      <c r="O14" s="37">
        <v>34.89</v>
      </c>
      <c r="P14" s="36">
        <f>+N14*O14</f>
        <v>260450.361</v>
      </c>
      <c r="Q14" s="36"/>
      <c r="R14" s="15">
        <f>+I14-Q14</f>
        <v>0</v>
      </c>
      <c r="S14" s="43"/>
      <c r="T14" s="43"/>
      <c r="U14" s="43"/>
      <c r="V14" s="43"/>
      <c r="W14" s="43"/>
      <c r="X14" s="43"/>
      <c r="Y14" s="43"/>
    </row>
    <row r="15" spans="1:25" s="2" customFormat="1" ht="21">
      <c r="A15" s="16"/>
      <c r="B15" s="21"/>
      <c r="C15" s="21"/>
      <c r="D15" s="16"/>
      <c r="E15" s="16" t="s">
        <v>103</v>
      </c>
      <c r="F15" s="16"/>
      <c r="G15" s="22"/>
      <c r="H15" s="27">
        <v>34.9868</v>
      </c>
      <c r="I15" s="16"/>
      <c r="J15" s="78">
        <f>+G13*+H15</f>
        <v>981029.8720000001</v>
      </c>
      <c r="K15" s="22">
        <v>0</v>
      </c>
      <c r="L15" s="22"/>
      <c r="M15" s="21"/>
      <c r="N15" s="22"/>
      <c r="O15" s="23"/>
      <c r="P15" s="22"/>
      <c r="Q15" s="22"/>
      <c r="R15" s="17"/>
      <c r="S15" s="43"/>
      <c r="T15" s="43"/>
      <c r="U15" s="43"/>
      <c r="V15" s="43"/>
      <c r="W15" s="43"/>
      <c r="X15" s="43"/>
      <c r="Y15" s="43"/>
    </row>
    <row r="16" spans="1:25" s="2" customFormat="1" ht="21">
      <c r="A16" s="19">
        <v>4</v>
      </c>
      <c r="B16" s="39" t="s">
        <v>44</v>
      </c>
      <c r="C16" s="39" t="s">
        <v>45</v>
      </c>
      <c r="D16" s="19" t="s">
        <v>46</v>
      </c>
      <c r="E16" s="19" t="s">
        <v>47</v>
      </c>
      <c r="F16" s="19" t="s">
        <v>48</v>
      </c>
      <c r="G16" s="25">
        <v>96205.72</v>
      </c>
      <c r="H16" s="31">
        <v>35.0329</v>
      </c>
      <c r="I16" s="25">
        <f>+G16*H16</f>
        <v>3370365.368188</v>
      </c>
      <c r="J16" s="25"/>
      <c r="K16" s="25"/>
      <c r="L16" s="25"/>
      <c r="M16" s="39" t="s">
        <v>95</v>
      </c>
      <c r="N16" s="25">
        <v>72787.25</v>
      </c>
      <c r="O16" s="40">
        <v>34.89</v>
      </c>
      <c r="P16" s="25">
        <f>+N16*O16</f>
        <v>2539547.1525</v>
      </c>
      <c r="Q16" s="25">
        <f>SUM(P16:P17)</f>
        <v>3356114.073695</v>
      </c>
      <c r="R16" s="18">
        <f>+Q16-I16</f>
        <v>-14251.294493000023</v>
      </c>
      <c r="S16" s="43"/>
      <c r="T16" s="43"/>
      <c r="U16" s="43"/>
      <c r="V16" s="43"/>
      <c r="W16" s="43"/>
      <c r="X16" s="43"/>
      <c r="Y16" s="43"/>
    </row>
    <row r="17" spans="1:25" s="2" customFormat="1" ht="21">
      <c r="A17" s="8"/>
      <c r="B17" s="35"/>
      <c r="C17" s="32" t="s">
        <v>107</v>
      </c>
      <c r="D17" s="8"/>
      <c r="E17" s="7"/>
      <c r="F17" s="7" t="s">
        <v>104</v>
      </c>
      <c r="G17" s="36" t="s">
        <v>29</v>
      </c>
      <c r="H17" s="51"/>
      <c r="I17" s="8"/>
      <c r="J17" s="79"/>
      <c r="K17" s="36"/>
      <c r="L17" s="36"/>
      <c r="M17" s="35" t="s">
        <v>100</v>
      </c>
      <c r="N17" s="36">
        <v>23418.47</v>
      </c>
      <c r="O17" s="37">
        <v>34.8685</v>
      </c>
      <c r="P17" s="36">
        <f>+N17*O17</f>
        <v>816566.921195</v>
      </c>
      <c r="Q17" s="36"/>
      <c r="R17" s="15">
        <f>+I17-Q17</f>
        <v>0</v>
      </c>
      <c r="S17" s="43"/>
      <c r="T17" s="43"/>
      <c r="U17" s="43"/>
      <c r="V17" s="43"/>
      <c r="W17" s="43"/>
      <c r="X17" s="43"/>
      <c r="Y17" s="43"/>
    </row>
    <row r="18" spans="1:25" s="2" customFormat="1" ht="21">
      <c r="A18" s="16"/>
      <c r="B18" s="21"/>
      <c r="C18" s="21"/>
      <c r="D18" s="16"/>
      <c r="E18" s="16" t="s">
        <v>103</v>
      </c>
      <c r="F18" s="16"/>
      <c r="G18" s="22"/>
      <c r="H18" s="27">
        <v>34.9824</v>
      </c>
      <c r="I18" s="16"/>
      <c r="J18" s="78">
        <f>+G16*+H18</f>
        <v>3365506.979328</v>
      </c>
      <c r="K18" s="22">
        <v>0</v>
      </c>
      <c r="L18" s="22"/>
      <c r="M18" s="21"/>
      <c r="N18" s="22"/>
      <c r="O18" s="23"/>
      <c r="P18" s="22"/>
      <c r="Q18" s="22"/>
      <c r="R18" s="17"/>
      <c r="S18" s="43"/>
      <c r="T18" s="43"/>
      <c r="U18" s="43"/>
      <c r="V18" s="43"/>
      <c r="W18" s="43"/>
      <c r="X18" s="43"/>
      <c r="Y18" s="43"/>
    </row>
    <row r="19" spans="1:25" s="2" customFormat="1" ht="21">
      <c r="A19" s="19">
        <v>5</v>
      </c>
      <c r="B19" s="39" t="s">
        <v>50</v>
      </c>
      <c r="C19" s="39" t="s">
        <v>51</v>
      </c>
      <c r="D19" s="19" t="s">
        <v>52</v>
      </c>
      <c r="E19" s="19" t="s">
        <v>50</v>
      </c>
      <c r="F19" s="19" t="s">
        <v>49</v>
      </c>
      <c r="G19" s="25">
        <v>15188</v>
      </c>
      <c r="H19" s="31">
        <v>34.9288</v>
      </c>
      <c r="I19" s="25">
        <f>+G19*H19</f>
        <v>530498.6144000001</v>
      </c>
      <c r="J19" s="25"/>
      <c r="K19" s="25"/>
      <c r="L19" s="25"/>
      <c r="M19" s="39" t="s">
        <v>91</v>
      </c>
      <c r="N19" s="25">
        <v>15188</v>
      </c>
      <c r="O19" s="40">
        <v>35.2023</v>
      </c>
      <c r="P19" s="25">
        <f>+N19*O19</f>
        <v>534652.5324</v>
      </c>
      <c r="Q19" s="25">
        <f>+P19</f>
        <v>534652.5324</v>
      </c>
      <c r="R19" s="18">
        <f>+Q19-I19</f>
        <v>4153.917999999947</v>
      </c>
      <c r="S19" s="43"/>
      <c r="T19" s="43"/>
      <c r="U19" s="43"/>
      <c r="V19" s="43"/>
      <c r="W19" s="43"/>
      <c r="X19" s="43"/>
      <c r="Y19" s="43"/>
    </row>
    <row r="20" spans="1:25" s="2" customFormat="1" ht="21">
      <c r="A20" s="8"/>
      <c r="B20" s="35"/>
      <c r="C20" s="32" t="s">
        <v>107</v>
      </c>
      <c r="D20" s="8"/>
      <c r="E20" s="8"/>
      <c r="F20" s="8" t="s">
        <v>106</v>
      </c>
      <c r="G20" s="36" t="s">
        <v>105</v>
      </c>
      <c r="H20" s="51"/>
      <c r="I20" s="36"/>
      <c r="J20" s="79"/>
      <c r="K20" s="36"/>
      <c r="L20" s="36"/>
      <c r="M20" s="35"/>
      <c r="N20" s="36"/>
      <c r="O20" s="37"/>
      <c r="P20" s="36"/>
      <c r="Q20" s="36"/>
      <c r="R20" s="15">
        <f>+I20-Q20</f>
        <v>0</v>
      </c>
      <c r="S20" s="43"/>
      <c r="T20" s="43"/>
      <c r="U20" s="43"/>
      <c r="V20" s="43"/>
      <c r="W20" s="43"/>
      <c r="X20" s="43"/>
      <c r="Y20" s="43"/>
    </row>
    <row r="21" spans="1:25" s="2" customFormat="1" ht="21">
      <c r="A21" s="16"/>
      <c r="B21" s="21"/>
      <c r="C21" s="21"/>
      <c r="D21" s="16"/>
      <c r="E21" s="16" t="s">
        <v>103</v>
      </c>
      <c r="F21" s="16"/>
      <c r="G21" s="22"/>
      <c r="H21" s="27">
        <v>35.1124</v>
      </c>
      <c r="I21" s="22"/>
      <c r="J21" s="78">
        <f>+G19*+H21</f>
        <v>533287.1312000001</v>
      </c>
      <c r="K21" s="22">
        <v>0</v>
      </c>
      <c r="L21" s="22"/>
      <c r="M21" s="21"/>
      <c r="N21" s="22"/>
      <c r="O21" s="23"/>
      <c r="P21" s="22"/>
      <c r="Q21" s="22"/>
      <c r="R21" s="17"/>
      <c r="S21" s="43"/>
      <c r="T21" s="43"/>
      <c r="U21" s="43"/>
      <c r="V21" s="43"/>
      <c r="W21" s="43"/>
      <c r="X21" s="43"/>
      <c r="Y21" s="43"/>
    </row>
    <row r="22" spans="1:25" s="2" customFormat="1" ht="21">
      <c r="A22" s="19">
        <v>6</v>
      </c>
      <c r="B22" s="39" t="s">
        <v>53</v>
      </c>
      <c r="C22" s="39" t="s">
        <v>54</v>
      </c>
      <c r="D22" s="19" t="s">
        <v>55</v>
      </c>
      <c r="E22" s="19" t="s">
        <v>56</v>
      </c>
      <c r="F22" s="19" t="s">
        <v>57</v>
      </c>
      <c r="G22" s="25">
        <v>1450</v>
      </c>
      <c r="H22" s="31">
        <f>+I22/G22</f>
        <v>35.4758</v>
      </c>
      <c r="I22" s="25">
        <v>51439.91</v>
      </c>
      <c r="J22" s="25"/>
      <c r="K22" s="25"/>
      <c r="L22" s="25"/>
      <c r="M22" s="39" t="s">
        <v>96</v>
      </c>
      <c r="N22" s="25">
        <v>1450</v>
      </c>
      <c r="O22" s="40">
        <v>34.9459</v>
      </c>
      <c r="P22" s="25">
        <f>+N22*O22</f>
        <v>50671.555</v>
      </c>
      <c r="Q22" s="25">
        <f>+P22</f>
        <v>50671.555</v>
      </c>
      <c r="R22" s="18">
        <f>+Q22-I22</f>
        <v>-768.3550000000032</v>
      </c>
      <c r="S22" s="43"/>
      <c r="T22" s="43"/>
      <c r="U22" s="43"/>
      <c r="V22" s="43"/>
      <c r="W22" s="43"/>
      <c r="X22" s="43"/>
      <c r="Y22" s="43"/>
    </row>
    <row r="23" spans="1:25" s="2" customFormat="1" ht="21">
      <c r="A23" s="8"/>
      <c r="B23" s="35"/>
      <c r="C23" s="32" t="s">
        <v>107</v>
      </c>
      <c r="D23" s="8"/>
      <c r="E23" s="8"/>
      <c r="F23" s="7" t="s">
        <v>104</v>
      </c>
      <c r="G23" s="36" t="s">
        <v>29</v>
      </c>
      <c r="H23" s="51"/>
      <c r="I23" s="36"/>
      <c r="J23" s="79"/>
      <c r="K23" s="36"/>
      <c r="L23" s="36"/>
      <c r="M23" s="35"/>
      <c r="N23" s="36"/>
      <c r="O23" s="37"/>
      <c r="P23" s="36"/>
      <c r="Q23" s="36"/>
      <c r="R23" s="15">
        <f>+I23-Q23</f>
        <v>0</v>
      </c>
      <c r="S23" s="43"/>
      <c r="T23" s="43"/>
      <c r="U23" s="43"/>
      <c r="V23" s="43"/>
      <c r="W23" s="43"/>
      <c r="X23" s="43"/>
      <c r="Y23" s="43"/>
    </row>
    <row r="24" spans="1:25" s="2" customFormat="1" ht="21">
      <c r="A24" s="16"/>
      <c r="B24" s="21"/>
      <c r="C24" s="21"/>
      <c r="D24" s="16"/>
      <c r="E24" s="16" t="s">
        <v>103</v>
      </c>
      <c r="F24" s="16"/>
      <c r="G24" s="22"/>
      <c r="H24" s="27">
        <v>35.2142</v>
      </c>
      <c r="I24" s="16"/>
      <c r="J24" s="78">
        <f>+G22*+H24</f>
        <v>51060.59</v>
      </c>
      <c r="K24" s="22">
        <v>0</v>
      </c>
      <c r="L24" s="22"/>
      <c r="M24" s="21"/>
      <c r="N24" s="22"/>
      <c r="O24" s="23"/>
      <c r="P24" s="22"/>
      <c r="Q24" s="22"/>
      <c r="R24" s="17"/>
      <c r="S24" s="43"/>
      <c r="T24" s="43"/>
      <c r="U24" s="43"/>
      <c r="V24" s="43"/>
      <c r="W24" s="43"/>
      <c r="X24" s="43"/>
      <c r="Y24" s="43"/>
    </row>
    <row r="25" spans="1:25" s="2" customFormat="1" ht="21">
      <c r="A25" s="19">
        <v>7</v>
      </c>
      <c r="B25" s="39" t="s">
        <v>58</v>
      </c>
      <c r="C25" s="39" t="s">
        <v>60</v>
      </c>
      <c r="D25" s="19" t="s">
        <v>61</v>
      </c>
      <c r="E25" s="19" t="s">
        <v>59</v>
      </c>
      <c r="F25" s="19" t="s">
        <v>63</v>
      </c>
      <c r="G25" s="25">
        <v>85869</v>
      </c>
      <c r="H25" s="31">
        <f>+I25/G25</f>
        <v>34.845200013974775</v>
      </c>
      <c r="I25" s="25">
        <v>2992122.48</v>
      </c>
      <c r="J25" s="25"/>
      <c r="K25" s="25"/>
      <c r="L25" s="25"/>
      <c r="M25" s="39" t="s">
        <v>93</v>
      </c>
      <c r="N25" s="25">
        <v>10924</v>
      </c>
      <c r="O25" s="40">
        <v>34.7093</v>
      </c>
      <c r="P25" s="25">
        <f>+N25*O25</f>
        <v>379164.3932</v>
      </c>
      <c r="Q25" s="25">
        <f>SUM(P25:P29)</f>
        <v>2973366.71221</v>
      </c>
      <c r="R25" s="18">
        <f>+Q25-I25</f>
        <v>-18755.767789999954</v>
      </c>
      <c r="S25" s="43"/>
      <c r="T25" s="43"/>
      <c r="U25" s="43"/>
      <c r="V25" s="43"/>
      <c r="W25" s="43"/>
      <c r="X25" s="43"/>
      <c r="Y25" s="43"/>
    </row>
    <row r="26" spans="1:25" s="2" customFormat="1" ht="21">
      <c r="A26" s="8"/>
      <c r="B26" s="35"/>
      <c r="C26" s="35" t="s">
        <v>107</v>
      </c>
      <c r="D26" s="8"/>
      <c r="E26" s="8"/>
      <c r="F26" s="8" t="s">
        <v>104</v>
      </c>
      <c r="G26" s="36" t="s">
        <v>29</v>
      </c>
      <c r="H26" s="51"/>
      <c r="I26" s="36"/>
      <c r="J26" s="79"/>
      <c r="K26" s="36"/>
      <c r="L26" s="36"/>
      <c r="M26" s="35" t="s">
        <v>92</v>
      </c>
      <c r="N26" s="36">
        <v>24387.6</v>
      </c>
      <c r="O26" s="37">
        <v>34.6199</v>
      </c>
      <c r="P26" s="36">
        <f>+N26*O26</f>
        <v>844296.27324</v>
      </c>
      <c r="Q26" s="36"/>
      <c r="R26" s="15">
        <f>+I26-Q26</f>
        <v>0</v>
      </c>
      <c r="S26" s="43"/>
      <c r="T26" s="43"/>
      <c r="U26" s="43"/>
      <c r="V26" s="43"/>
      <c r="W26" s="43"/>
      <c r="X26" s="43"/>
      <c r="Y26" s="43"/>
    </row>
    <row r="27" spans="1:25" s="2" customFormat="1" ht="21">
      <c r="A27" s="8"/>
      <c r="B27" s="35"/>
      <c r="C27" s="35"/>
      <c r="D27" s="8"/>
      <c r="E27" s="8"/>
      <c r="F27" s="8"/>
      <c r="G27" s="36"/>
      <c r="H27" s="51"/>
      <c r="I27" s="36"/>
      <c r="J27" s="79"/>
      <c r="K27" s="36"/>
      <c r="L27" s="36"/>
      <c r="M27" s="35" t="s">
        <v>92</v>
      </c>
      <c r="N27" s="36">
        <v>26978.5</v>
      </c>
      <c r="O27" s="37">
        <v>34.6199</v>
      </c>
      <c r="P27" s="36">
        <f>+N27*O27</f>
        <v>933992.97215</v>
      </c>
      <c r="Q27" s="36"/>
      <c r="R27" s="15">
        <f>+I27-Q27</f>
        <v>0</v>
      </c>
      <c r="S27" s="43"/>
      <c r="T27" s="43"/>
      <c r="U27" s="43"/>
      <c r="V27" s="43"/>
      <c r="W27" s="43"/>
      <c r="X27" s="43"/>
      <c r="Y27" s="43"/>
    </row>
    <row r="28" spans="1:25" s="2" customFormat="1" ht="21">
      <c r="A28" s="8"/>
      <c r="B28" s="35"/>
      <c r="C28" s="35"/>
      <c r="D28" s="8"/>
      <c r="E28" s="8" t="s">
        <v>103</v>
      </c>
      <c r="F28" s="8"/>
      <c r="G28" s="36"/>
      <c r="H28" s="51">
        <v>35.0241</v>
      </c>
      <c r="I28" s="36"/>
      <c r="J28" s="79">
        <f>+G25*+H28</f>
        <v>3007484.4428999997</v>
      </c>
      <c r="K28" s="36">
        <v>0</v>
      </c>
      <c r="L28" s="36"/>
      <c r="M28" s="35" t="s">
        <v>97</v>
      </c>
      <c r="N28" s="36">
        <v>14978.5</v>
      </c>
      <c r="O28" s="37">
        <v>34.6338</v>
      </c>
      <c r="P28" s="36">
        <f>+N28*O28</f>
        <v>518762.37330000004</v>
      </c>
      <c r="Q28" s="36"/>
      <c r="R28" s="15">
        <f>+I28-Q28</f>
        <v>0</v>
      </c>
      <c r="S28" s="43"/>
      <c r="T28" s="43"/>
      <c r="U28" s="43"/>
      <c r="V28" s="43"/>
      <c r="W28" s="43"/>
      <c r="X28" s="43"/>
      <c r="Y28" s="43"/>
    </row>
    <row r="29" spans="1:25" s="2" customFormat="1" ht="21">
      <c r="A29" s="16"/>
      <c r="B29" s="21"/>
      <c r="C29" s="21"/>
      <c r="D29" s="16"/>
      <c r="E29" s="16"/>
      <c r="F29" s="16"/>
      <c r="G29" s="22"/>
      <c r="H29" s="27"/>
      <c r="I29" s="22"/>
      <c r="J29" s="22"/>
      <c r="K29" s="22"/>
      <c r="L29" s="22"/>
      <c r="M29" s="21" t="s">
        <v>94</v>
      </c>
      <c r="N29" s="22">
        <v>8600.4</v>
      </c>
      <c r="O29" s="23">
        <v>34.5508</v>
      </c>
      <c r="P29" s="22">
        <f>+N29*O29</f>
        <v>297150.70032</v>
      </c>
      <c r="Q29" s="22"/>
      <c r="R29" s="17">
        <f>+I29-Q29</f>
        <v>0</v>
      </c>
      <c r="S29" s="43"/>
      <c r="T29" s="43"/>
      <c r="U29" s="43"/>
      <c r="V29" s="43"/>
      <c r="W29" s="43"/>
      <c r="X29" s="43"/>
      <c r="Y29" s="43"/>
    </row>
    <row r="30" spans="1:25" s="2" customFormat="1" ht="21">
      <c r="A30" s="19">
        <v>8</v>
      </c>
      <c r="B30" s="39" t="s">
        <v>62</v>
      </c>
      <c r="C30" s="39" t="s">
        <v>65</v>
      </c>
      <c r="D30" s="19" t="s">
        <v>66</v>
      </c>
      <c r="E30" s="19" t="s">
        <v>64</v>
      </c>
      <c r="F30" s="19" t="s">
        <v>67</v>
      </c>
      <c r="G30" s="25">
        <v>12483.28</v>
      </c>
      <c r="H30" s="31">
        <f>+I30/G30</f>
        <v>34.62340026018802</v>
      </c>
      <c r="I30" s="25">
        <v>432213.6</v>
      </c>
      <c r="J30" s="25"/>
      <c r="K30" s="25"/>
      <c r="L30" s="25"/>
      <c r="M30" s="39" t="s">
        <v>98</v>
      </c>
      <c r="N30" s="25">
        <v>12483.28</v>
      </c>
      <c r="O30" s="40">
        <v>34.4456</v>
      </c>
      <c r="P30" s="25">
        <f>+N30*O30</f>
        <v>429994.06956800004</v>
      </c>
      <c r="Q30" s="25">
        <f>+P30</f>
        <v>429994.06956800004</v>
      </c>
      <c r="R30" s="18">
        <f>+Q30-I30</f>
        <v>-2219.5304319999414</v>
      </c>
      <c r="S30" s="43"/>
      <c r="T30" s="43"/>
      <c r="U30" s="43"/>
      <c r="V30" s="43"/>
      <c r="W30" s="43"/>
      <c r="X30" s="43"/>
      <c r="Y30" s="43"/>
    </row>
    <row r="31" spans="1:25" s="2" customFormat="1" ht="21">
      <c r="A31" s="8"/>
      <c r="B31" s="35"/>
      <c r="C31" s="32" t="s">
        <v>107</v>
      </c>
      <c r="D31" s="8"/>
      <c r="E31" s="8"/>
      <c r="F31" s="8" t="s">
        <v>104</v>
      </c>
      <c r="G31" s="36" t="s">
        <v>29</v>
      </c>
      <c r="H31" s="51"/>
      <c r="I31" s="36"/>
      <c r="J31" s="79"/>
      <c r="K31" s="36"/>
      <c r="L31" s="36"/>
      <c r="M31" s="35"/>
      <c r="N31" s="36"/>
      <c r="O31" s="37"/>
      <c r="P31" s="36">
        <f>+N31*O31</f>
        <v>0</v>
      </c>
      <c r="Q31" s="36"/>
      <c r="R31" s="15">
        <f>+I31-Q31</f>
        <v>0</v>
      </c>
      <c r="S31" s="43"/>
      <c r="T31" s="43"/>
      <c r="U31" s="43"/>
      <c r="V31" s="43"/>
      <c r="W31" s="43"/>
      <c r="X31" s="43"/>
      <c r="Y31" s="43"/>
    </row>
    <row r="32" spans="1:25" s="2" customFormat="1" ht="21">
      <c r="A32" s="16"/>
      <c r="B32" s="21"/>
      <c r="C32" s="21"/>
      <c r="D32" s="16"/>
      <c r="E32" s="16" t="s">
        <v>103</v>
      </c>
      <c r="F32" s="16"/>
      <c r="G32" s="22"/>
      <c r="H32" s="27">
        <v>34.2561</v>
      </c>
      <c r="I32" s="22"/>
      <c r="J32" s="78">
        <f>+G30*+H32</f>
        <v>427628.4880080001</v>
      </c>
      <c r="K32" s="22">
        <v>0</v>
      </c>
      <c r="L32" s="22"/>
      <c r="M32" s="21"/>
      <c r="N32" s="22"/>
      <c r="O32" s="23"/>
      <c r="P32" s="22"/>
      <c r="Q32" s="22"/>
      <c r="R32" s="17"/>
      <c r="S32" s="43"/>
      <c r="T32" s="43"/>
      <c r="U32" s="43"/>
      <c r="V32" s="43"/>
      <c r="W32" s="43"/>
      <c r="X32" s="43"/>
      <c r="Y32" s="43"/>
    </row>
    <row r="33" spans="1:25" s="2" customFormat="1" ht="21">
      <c r="A33" s="19">
        <v>9</v>
      </c>
      <c r="B33" s="39" t="s">
        <v>68</v>
      </c>
      <c r="C33" s="39" t="s">
        <v>69</v>
      </c>
      <c r="D33" s="19" t="s">
        <v>70</v>
      </c>
      <c r="E33" s="24" t="s">
        <v>71</v>
      </c>
      <c r="F33" s="19" t="s">
        <v>72</v>
      </c>
      <c r="G33" s="25">
        <v>18330</v>
      </c>
      <c r="H33" s="31">
        <f>+I33/G33</f>
        <v>34.60509983633388</v>
      </c>
      <c r="I33" s="25">
        <v>634311.48</v>
      </c>
      <c r="J33" s="25"/>
      <c r="K33" s="25"/>
      <c r="L33" s="25"/>
      <c r="M33" s="39" t="s">
        <v>99</v>
      </c>
      <c r="N33" s="25">
        <v>18330</v>
      </c>
      <c r="O33" s="40">
        <v>34.447</v>
      </c>
      <c r="P33" s="25">
        <f>+N33*O33</f>
        <v>631413.51</v>
      </c>
      <c r="Q33" s="25">
        <f>+P33</f>
        <v>631413.51</v>
      </c>
      <c r="R33" s="18">
        <f>+Q33-I33</f>
        <v>-2897.969999999972</v>
      </c>
      <c r="S33" s="43"/>
      <c r="T33" s="43"/>
      <c r="U33" s="43"/>
      <c r="V33" s="43"/>
      <c r="W33" s="43"/>
      <c r="X33" s="43"/>
      <c r="Y33" s="43"/>
    </row>
    <row r="34" spans="1:25" s="2" customFormat="1" ht="21">
      <c r="A34" s="8"/>
      <c r="B34" s="35"/>
      <c r="C34" s="32" t="s">
        <v>107</v>
      </c>
      <c r="D34" s="8"/>
      <c r="E34" s="8"/>
      <c r="F34" s="8" t="s">
        <v>104</v>
      </c>
      <c r="G34" s="36" t="s">
        <v>29</v>
      </c>
      <c r="H34" s="51"/>
      <c r="I34" s="36"/>
      <c r="J34" s="79"/>
      <c r="K34" s="36"/>
      <c r="L34" s="36"/>
      <c r="M34" s="35"/>
      <c r="N34" s="36"/>
      <c r="O34" s="37"/>
      <c r="P34" s="36">
        <f>+N34*O34</f>
        <v>0</v>
      </c>
      <c r="Q34" s="36"/>
      <c r="R34" s="15">
        <f>+I34-Q34</f>
        <v>0</v>
      </c>
      <c r="S34" s="43"/>
      <c r="T34" s="43"/>
      <c r="U34" s="43"/>
      <c r="V34" s="43"/>
      <c r="W34" s="43"/>
      <c r="X34" s="43"/>
      <c r="Y34" s="43"/>
    </row>
    <row r="35" spans="1:25" s="2" customFormat="1" ht="21">
      <c r="A35" s="16"/>
      <c r="B35" s="21"/>
      <c r="C35" s="21"/>
      <c r="D35" s="16"/>
      <c r="E35" s="16" t="s">
        <v>103</v>
      </c>
      <c r="F35" s="16"/>
      <c r="G35" s="22"/>
      <c r="H35" s="27">
        <v>34.2168</v>
      </c>
      <c r="I35" s="22"/>
      <c r="J35" s="78">
        <f>+G33*+H35</f>
        <v>627193.944</v>
      </c>
      <c r="K35" s="22">
        <v>0</v>
      </c>
      <c r="L35" s="22"/>
      <c r="M35" s="21"/>
      <c r="N35" s="22"/>
      <c r="O35" s="23"/>
      <c r="P35" s="22"/>
      <c r="Q35" s="22"/>
      <c r="R35" s="17"/>
      <c r="S35" s="43"/>
      <c r="T35" s="43"/>
      <c r="U35" s="43"/>
      <c r="V35" s="43"/>
      <c r="W35" s="43"/>
      <c r="X35" s="43"/>
      <c r="Y35" s="43"/>
    </row>
    <row r="36" spans="1:25" s="2" customFormat="1" ht="21">
      <c r="A36" s="19">
        <v>10</v>
      </c>
      <c r="B36" s="39" t="s">
        <v>75</v>
      </c>
      <c r="C36" s="39" t="s">
        <v>73</v>
      </c>
      <c r="D36" s="19" t="s">
        <v>74</v>
      </c>
      <c r="E36" s="24" t="s">
        <v>75</v>
      </c>
      <c r="F36" s="19" t="s">
        <v>76</v>
      </c>
      <c r="G36" s="25">
        <v>2785</v>
      </c>
      <c r="H36" s="31">
        <f>+I36/G36</f>
        <v>34.70189946140036</v>
      </c>
      <c r="I36" s="25">
        <v>96644.79</v>
      </c>
      <c r="J36" s="25"/>
      <c r="K36" s="25"/>
      <c r="L36" s="25"/>
      <c r="M36" s="39" t="s">
        <v>77</v>
      </c>
      <c r="N36" s="25">
        <v>2785</v>
      </c>
      <c r="O36" s="40">
        <v>34.9027</v>
      </c>
      <c r="P36" s="25">
        <f>+N36*O36</f>
        <v>97204.01950000001</v>
      </c>
      <c r="Q36" s="25">
        <f>+P36</f>
        <v>97204.01950000001</v>
      </c>
      <c r="R36" s="18">
        <f>+Q36-I36</f>
        <v>559.2295000000158</v>
      </c>
      <c r="S36" s="43"/>
      <c r="T36" s="43"/>
      <c r="U36" s="43"/>
      <c r="V36" s="43"/>
      <c r="W36" s="43"/>
      <c r="X36" s="43"/>
      <c r="Y36" s="43"/>
    </row>
    <row r="37" spans="1:25" s="41" customFormat="1" ht="21">
      <c r="A37" s="8"/>
      <c r="B37" s="35"/>
      <c r="C37" s="32" t="s">
        <v>107</v>
      </c>
      <c r="D37" s="8"/>
      <c r="E37" s="8"/>
      <c r="F37" s="8" t="s">
        <v>104</v>
      </c>
      <c r="G37" s="36" t="s">
        <v>29</v>
      </c>
      <c r="H37" s="51"/>
      <c r="I37" s="36"/>
      <c r="J37" s="79"/>
      <c r="K37" s="36"/>
      <c r="L37" s="36"/>
      <c r="M37" s="35"/>
      <c r="N37" s="36"/>
      <c r="O37" s="37"/>
      <c r="P37" s="36">
        <f>+N37*O37</f>
        <v>0</v>
      </c>
      <c r="Q37" s="36"/>
      <c r="R37" s="15">
        <f>+I37-Q37</f>
        <v>0</v>
      </c>
      <c r="S37" s="43"/>
      <c r="T37" s="43"/>
      <c r="U37" s="43"/>
      <c r="V37" s="43"/>
      <c r="W37" s="43"/>
      <c r="X37" s="43"/>
      <c r="Y37" s="43"/>
    </row>
    <row r="38" spans="1:25" s="80" customFormat="1" ht="21">
      <c r="A38" s="29"/>
      <c r="B38" s="61"/>
      <c r="C38" s="61"/>
      <c r="D38" s="29"/>
      <c r="E38" s="29" t="s">
        <v>103</v>
      </c>
      <c r="F38" s="29"/>
      <c r="G38" s="62"/>
      <c r="H38" s="64">
        <v>34.628</v>
      </c>
      <c r="I38" s="62"/>
      <c r="J38" s="81">
        <f>+G36*+H38</f>
        <v>96438.98</v>
      </c>
      <c r="K38" s="62">
        <v>0</v>
      </c>
      <c r="L38" s="62"/>
      <c r="M38" s="61"/>
      <c r="N38" s="62"/>
      <c r="O38" s="63"/>
      <c r="P38" s="62"/>
      <c r="Q38" s="62"/>
      <c r="R38" s="30"/>
      <c r="S38" s="43"/>
      <c r="T38" s="43"/>
      <c r="U38" s="43"/>
      <c r="V38" s="43"/>
      <c r="W38" s="43"/>
      <c r="X38" s="43"/>
      <c r="Y38" s="43"/>
    </row>
    <row r="39" spans="1:18" s="2" customFormat="1" ht="21">
      <c r="A39" s="19">
        <v>11</v>
      </c>
      <c r="B39" s="39" t="s">
        <v>78</v>
      </c>
      <c r="C39" s="39" t="s">
        <v>79</v>
      </c>
      <c r="D39" s="19" t="s">
        <v>80</v>
      </c>
      <c r="E39" s="24" t="s">
        <v>78</v>
      </c>
      <c r="F39" s="19" t="s">
        <v>81</v>
      </c>
      <c r="G39" s="25">
        <v>56074.6</v>
      </c>
      <c r="H39" s="31">
        <v>35.1021</v>
      </c>
      <c r="I39" s="25">
        <f>+G39*H39</f>
        <v>1968336.21666</v>
      </c>
      <c r="J39" s="25"/>
      <c r="K39" s="25"/>
      <c r="L39" s="25"/>
      <c r="M39" s="39" t="s">
        <v>82</v>
      </c>
      <c r="N39" s="25">
        <v>5081.66</v>
      </c>
      <c r="O39" s="40">
        <v>35.4946</v>
      </c>
      <c r="P39" s="25">
        <f>+N39*O39</f>
        <v>180371.48903599998</v>
      </c>
      <c r="Q39" s="25">
        <f>SUM(P39:P40)</f>
        <v>1985623.5509160003</v>
      </c>
      <c r="R39" s="14">
        <f>+I39-Q39</f>
        <v>-17287.33425600035</v>
      </c>
    </row>
    <row r="40" spans="1:18" s="2" customFormat="1" ht="21">
      <c r="A40" s="8"/>
      <c r="B40" s="35"/>
      <c r="C40" s="32" t="s">
        <v>107</v>
      </c>
      <c r="D40" s="8"/>
      <c r="E40" s="8"/>
      <c r="F40" s="8" t="s">
        <v>104</v>
      </c>
      <c r="G40" s="36" t="s">
        <v>29</v>
      </c>
      <c r="H40" s="51"/>
      <c r="I40" s="36"/>
      <c r="J40" s="79"/>
      <c r="K40" s="36"/>
      <c r="L40" s="36"/>
      <c r="M40" s="35" t="s">
        <v>83</v>
      </c>
      <c r="N40" s="36">
        <v>50992.94</v>
      </c>
      <c r="O40" s="37">
        <v>35.402</v>
      </c>
      <c r="P40" s="36">
        <f>+N40*O40</f>
        <v>1805252.0618800002</v>
      </c>
      <c r="Q40" s="36"/>
      <c r="R40" s="15">
        <f>+I40-Q40</f>
        <v>0</v>
      </c>
    </row>
    <row r="41" spans="1:18" s="2" customFormat="1" ht="21">
      <c r="A41" s="16"/>
      <c r="B41" s="21"/>
      <c r="C41" s="21"/>
      <c r="D41" s="16"/>
      <c r="E41" s="16" t="s">
        <v>103</v>
      </c>
      <c r="F41" s="16"/>
      <c r="G41" s="22"/>
      <c r="H41" s="27">
        <v>34.9998</v>
      </c>
      <c r="I41" s="22"/>
      <c r="J41" s="78">
        <f>+G39*+H41</f>
        <v>1962599.78508</v>
      </c>
      <c r="K41" s="22">
        <v>0</v>
      </c>
      <c r="L41" s="22"/>
      <c r="M41" s="21"/>
      <c r="N41" s="22"/>
      <c r="O41" s="23"/>
      <c r="P41" s="22"/>
      <c r="Q41" s="22"/>
      <c r="R41" s="17"/>
    </row>
    <row r="42" spans="1:18" s="2" customFormat="1" ht="21">
      <c r="A42" s="19">
        <v>12</v>
      </c>
      <c r="B42" s="39" t="s">
        <v>84</v>
      </c>
      <c r="C42" s="39" t="s">
        <v>85</v>
      </c>
      <c r="D42" s="19" t="s">
        <v>86</v>
      </c>
      <c r="E42" s="24" t="s">
        <v>84</v>
      </c>
      <c r="F42" s="19" t="s">
        <v>87</v>
      </c>
      <c r="G42" s="85">
        <v>48829.87</v>
      </c>
      <c r="H42" s="86">
        <f>+I42/G42</f>
        <v>35.84599999959041</v>
      </c>
      <c r="I42" s="85">
        <v>1750355.52</v>
      </c>
      <c r="J42" s="25"/>
      <c r="K42" s="25"/>
      <c r="L42" s="25"/>
      <c r="M42" s="39"/>
      <c r="N42" s="25"/>
      <c r="O42" s="40"/>
      <c r="P42" s="25"/>
      <c r="Q42" s="25"/>
      <c r="R42" s="14"/>
    </row>
    <row r="43" spans="1:18" s="2" customFormat="1" ht="21">
      <c r="A43" s="8"/>
      <c r="B43" s="35"/>
      <c r="C43" s="32" t="s">
        <v>107</v>
      </c>
      <c r="D43" s="8"/>
      <c r="E43" s="8"/>
      <c r="F43" s="8" t="s">
        <v>104</v>
      </c>
      <c r="G43" s="36" t="s">
        <v>29</v>
      </c>
      <c r="H43" s="51"/>
      <c r="I43" s="36"/>
      <c r="J43" s="79"/>
      <c r="K43" s="36"/>
      <c r="L43" s="36"/>
      <c r="M43" s="35"/>
      <c r="N43" s="36"/>
      <c r="O43" s="37"/>
      <c r="P43" s="36"/>
      <c r="Q43" s="36"/>
      <c r="R43" s="15"/>
    </row>
    <row r="44" spans="1:18" s="2" customFormat="1" ht="21">
      <c r="A44" s="16"/>
      <c r="B44" s="21"/>
      <c r="C44" s="21"/>
      <c r="D44" s="16"/>
      <c r="E44" s="16" t="s">
        <v>103</v>
      </c>
      <c r="F44" s="16"/>
      <c r="G44" s="22"/>
      <c r="H44" s="27">
        <v>36.0154</v>
      </c>
      <c r="I44" s="22"/>
      <c r="J44" s="78">
        <f>+G42*+H44</f>
        <v>1758627.299998</v>
      </c>
      <c r="K44" s="22">
        <v>0</v>
      </c>
      <c r="L44" s="22"/>
      <c r="M44" s="21"/>
      <c r="N44" s="22"/>
      <c r="O44" s="23"/>
      <c r="P44" s="22"/>
      <c r="Q44" s="22"/>
      <c r="R44" s="17"/>
    </row>
    <row r="45" spans="1:18" s="44" customFormat="1" ht="21.75" thickBot="1">
      <c r="A45" s="53"/>
      <c r="B45" s="54" t="s">
        <v>101</v>
      </c>
      <c r="C45" s="55"/>
      <c r="D45" s="56"/>
      <c r="E45" s="56"/>
      <c r="F45" s="56"/>
      <c r="G45" s="57"/>
      <c r="H45" s="58"/>
      <c r="I45" s="59">
        <f>SUM(I7:I44)</f>
        <v>15662647.911247998</v>
      </c>
      <c r="J45" s="59">
        <f>SUM(J7:J44)</f>
        <v>15659506.575014</v>
      </c>
      <c r="K45" s="59"/>
      <c r="L45" s="60"/>
      <c r="M45" s="65"/>
      <c r="N45" s="66"/>
      <c r="O45" s="66"/>
      <c r="P45" s="66"/>
      <c r="Q45" s="67"/>
      <c r="R45" s="68">
        <f>SUM(R7:R44)</f>
        <v>-616389.6487220003</v>
      </c>
    </row>
    <row r="46" spans="8:18" ht="19.5" thickTop="1">
      <c r="H46" s="45" t="s">
        <v>4</v>
      </c>
      <c r="J46" s="5">
        <f>+I45-J45</f>
        <v>3141.3362339977175</v>
      </c>
      <c r="Q46" s="1" t="s">
        <v>114</v>
      </c>
      <c r="R46" s="1">
        <v>-9140.95</v>
      </c>
    </row>
    <row r="47" spans="16:18" ht="19.5" thickBot="1">
      <c r="P47" s="3" t="s">
        <v>115</v>
      </c>
      <c r="R47" s="6">
        <f>SUM(R45:R46)</f>
        <v>-625530.5987220003</v>
      </c>
    </row>
    <row r="48" spans="3:7" ht="19.5" thickTop="1">
      <c r="C48" s="3" t="s">
        <v>108</v>
      </c>
      <c r="D48" s="4"/>
      <c r="G48" s="3"/>
    </row>
    <row r="49" spans="3:7" ht="18.75">
      <c r="C49" s="3" t="s">
        <v>109</v>
      </c>
      <c r="D49" s="4"/>
      <c r="G49" s="3"/>
    </row>
    <row r="50" spans="3:17" ht="23.25">
      <c r="C50" s="3"/>
      <c r="D50" s="2" t="s">
        <v>19</v>
      </c>
      <c r="E50" s="2" t="s">
        <v>21</v>
      </c>
      <c r="F50" s="84" t="s">
        <v>111</v>
      </c>
      <c r="G50" s="84"/>
      <c r="M50" s="28" t="s">
        <v>117</v>
      </c>
      <c r="N50" s="94" t="s">
        <v>118</v>
      </c>
      <c r="O50" s="95"/>
      <c r="P50" s="94"/>
      <c r="Q50" s="96"/>
    </row>
    <row r="51" spans="3:7" ht="18.75">
      <c r="C51" s="3" t="s">
        <v>110</v>
      </c>
      <c r="D51" s="82">
        <v>48829.87</v>
      </c>
      <c r="E51" s="52">
        <v>35.84599999959041</v>
      </c>
      <c r="F51" s="83">
        <v>1750355.52</v>
      </c>
      <c r="G51" s="83"/>
    </row>
    <row r="52" spans="3:9" ht="18.75">
      <c r="C52" s="4" t="s">
        <v>112</v>
      </c>
      <c r="D52" s="82">
        <v>48829.87</v>
      </c>
      <c r="E52" s="3">
        <v>35.6588</v>
      </c>
      <c r="F52" s="83">
        <f>+D52*+E52</f>
        <v>1741214.5683560001</v>
      </c>
      <c r="G52" s="83"/>
      <c r="I52" s="5" t="s">
        <v>119</v>
      </c>
    </row>
    <row r="53" spans="4:7" ht="19.5" thickBot="1">
      <c r="D53" s="44" t="s">
        <v>113</v>
      </c>
      <c r="E53" s="44"/>
      <c r="F53" s="97">
        <f>+F51-F52</f>
        <v>9140.951643999899</v>
      </c>
      <c r="G53" s="97"/>
    </row>
    <row r="54" spans="6:7" ht="19.5" thickTop="1">
      <c r="F54" s="93"/>
      <c r="G54" s="93"/>
    </row>
    <row r="55" spans="6:7" ht="18.75">
      <c r="F55" s="93"/>
      <c r="G55" s="93"/>
    </row>
    <row r="56" ht="19.5" thickBot="1"/>
    <row r="57" spans="3:7" ht="18.75">
      <c r="C57" s="87" t="s">
        <v>116</v>
      </c>
      <c r="D57" s="88"/>
      <c r="E57" s="88"/>
      <c r="F57" s="88"/>
      <c r="G57" s="89"/>
    </row>
    <row r="58" spans="3:7" ht="19.5" thickBot="1">
      <c r="C58" s="90"/>
      <c r="D58" s="91"/>
      <c r="E58" s="91"/>
      <c r="F58" s="91"/>
      <c r="G58" s="92"/>
    </row>
  </sheetData>
  <sheetProtection/>
  <mergeCells count="14">
    <mergeCell ref="F51:G51"/>
    <mergeCell ref="F50:G50"/>
    <mergeCell ref="F52:G52"/>
    <mergeCell ref="F53:G53"/>
    <mergeCell ref="C57:G58"/>
    <mergeCell ref="G5:I5"/>
    <mergeCell ref="J5:K5"/>
    <mergeCell ref="N5:Q5"/>
    <mergeCell ref="A1:R1"/>
    <mergeCell ref="A2:R2"/>
    <mergeCell ref="A3:R3"/>
    <mergeCell ref="B4:I4"/>
    <mergeCell ref="J4:K4"/>
    <mergeCell ref="M4:Q4"/>
  </mergeCells>
  <printOptions/>
  <pageMargins left="0.15748031496062992" right="0.1968503937007874" top="0.31496062992125984" bottom="0.31496062992125984" header="0.11811023622047245" footer="0.1181102362204724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</dc:creator>
  <cp:keywords/>
  <dc:description/>
  <cp:lastModifiedBy>Win10</cp:lastModifiedBy>
  <cp:lastPrinted>2017-07-12T08:26:09Z</cp:lastPrinted>
  <dcterms:created xsi:type="dcterms:W3CDTF">2007-07-13T01:07:03Z</dcterms:created>
  <dcterms:modified xsi:type="dcterms:W3CDTF">2022-09-10T11:29:02Z</dcterms:modified>
  <cp:category/>
  <cp:version/>
  <cp:contentType/>
  <cp:contentStatus/>
</cp:coreProperties>
</file>